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c4f\Downloads\FLYING FOLDER AND FILES\"/>
    </mc:Choice>
  </mc:AlternateContent>
  <xr:revisionPtr revIDLastSave="0" documentId="13_ncr:1_{AB6A0FFC-43C5-4A54-ABF9-4F6D9436F3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TER CG CALCULATION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25" i="1"/>
  <c r="B25" i="1"/>
  <c r="A25" i="1"/>
  <c r="D19" i="1"/>
  <c r="D14" i="1"/>
  <c r="B12" i="1"/>
  <c r="B17" i="1" s="1"/>
  <c r="B22" i="1" s="1"/>
  <c r="B27" i="1" s="1"/>
  <c r="D10" i="1"/>
  <c r="D7" i="1"/>
  <c r="D5" i="1"/>
  <c r="E19" i="1"/>
  <c r="B14" i="1"/>
  <c r="E14" i="1" s="1"/>
  <c r="E10" i="1"/>
  <c r="E7" i="1"/>
  <c r="E5" i="1"/>
  <c r="E20" i="1" s="1"/>
  <c r="D12" i="1" l="1"/>
  <c r="D17" i="1" s="1"/>
  <c r="D21" i="1" s="1"/>
  <c r="B23" i="1" s="1"/>
  <c r="D27" i="1"/>
  <c r="B29" i="1" s="1"/>
</calcChain>
</file>

<file path=xl/sharedStrings.xml><?xml version="1.0" encoding="utf-8"?>
<sst xmlns="http://schemas.openxmlformats.org/spreadsheetml/2006/main" count="39" uniqueCount="38">
  <si>
    <t>ARM</t>
  </si>
  <si>
    <t>CG NOT OK?</t>
  </si>
  <si>
    <t>BASIC EMPTY WEIGHT (LBS)</t>
  </si>
  <si>
    <t>TAKEOFF WEIGHT (RAMP WEIGHT - STARTUP)</t>
  </si>
  <si>
    <t>(TAKEOFF WEIGHT - FUEL BURN WEIGHT)</t>
  </si>
  <si>
    <t>LANDING WEIGHT IN LBS / TOTAL MOMENT=</t>
  </si>
  <si>
    <t>ADD WEIGHT AND MOMENTS COLUMS =</t>
  </si>
  <si>
    <t>**</t>
  </si>
  <si>
    <t>ONBOARD FUEL WEIGHT 6 LB PER GALLON =</t>
  </si>
  <si>
    <t>PILOT AND PASSENGER WEIGHT(front Seats)</t>
  </si>
  <si>
    <t>0                                                                                0</t>
  </si>
  <si>
    <t xml:space="preserve">REAR PASSENGER WEIGHT </t>
  </si>
  <si>
    <t>BAGGAGE WEIGHT (MAX BAGGAGE 1 AND 2</t>
  </si>
  <si>
    <t xml:space="preserve">                                          EQUALS 120 LBS…….)</t>
  </si>
  <si>
    <t>OIL MAX 8 QUARTS = 15 LBS</t>
  </si>
  <si>
    <t xml:space="preserve">           ZERO FUEL WEIGHT (WEIGHT/MOMENTS) </t>
  </si>
  <si>
    <t>RAMP WEIGHT =</t>
  </si>
  <si>
    <t xml:space="preserve">                  ( ZERO fuel WEIGHT + Fuel WEIGHT)</t>
  </si>
  <si>
    <t xml:space="preserve">                                         (2 GALLONS)</t>
  </si>
  <si>
    <t>STARTUP/TAXI/RUNUP FUEL USAGE (- LBS)</t>
  </si>
  <si>
    <t xml:space="preserve">                  (see POH for actual)</t>
  </si>
  <si>
    <t>WEIGHT (LBS)</t>
  </si>
  <si>
    <t>WEIGHT X ARM = MOMENT (WAM)</t>
  </si>
  <si>
    <t xml:space="preserve">                     (CESSNA 172K -N84358)</t>
  </si>
  <si>
    <t>MAXIMUM TAKEOFF WEIGHT = 2300 LBS CESSNA 172K</t>
  </si>
  <si>
    <t>MAXIMUM FORWARD LIMIT =38.5" AFT OF DATUM</t>
  </si>
  <si>
    <t>MAXIMUM AFT LIMIT              = 47.3" AFT OF DATUM</t>
  </si>
  <si>
    <t xml:space="preserve">USEFUL </t>
  </si>
  <si>
    <t>LOAD =</t>
  </si>
  <si>
    <t xml:space="preserve">COMPUTED MOMENT                            </t>
  </si>
  <si>
    <t>FUEL BURN ANTICIPATED 6 GAL/HR (- VALUE)</t>
  </si>
  <si>
    <t>MAX 39 GALS in Wings. ACTUAL GALS IN WINGS=</t>
  </si>
  <si>
    <t xml:space="preserve">     (DO CG CALCULATION FOR TAKEOFF* =                          )</t>
  </si>
  <si>
    <t>CG OK?     YES</t>
  </si>
  <si>
    <t xml:space="preserve">(*DO CG CALCULATION FOR LANDING)  = </t>
  </si>
  <si>
    <t>NOTE: MAX Usefull LOAD is 927 lbs (2300-1373 lbs)</t>
  </si>
  <si>
    <t xml:space="preserve">NOTE: WORKSHEET IS FOR REFERENCE ONLY. </t>
  </si>
  <si>
    <t>USE POH, W&amp;B SHEET IN AIRCRAFT, AND TYPE CERTIFICATE NO. 3A12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</si>
</sst>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0" fillId="0" borderId="4" xfId="0" applyBorder="1"/>
    <xf numFmtId="0" fontId="0" fillId="3" borderId="5" xfId="0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3" borderId="5" xfId="0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0" borderId="3" xfId="0" applyBorder="1"/>
    <xf numFmtId="0" fontId="0" fillId="3" borderId="8" xfId="0" applyFill="1" applyBorder="1" applyAlignment="1">
      <alignment horizontal="left"/>
    </xf>
    <xf numFmtId="0" fontId="0" fillId="3" borderId="8" xfId="0" applyFill="1" applyBorder="1"/>
    <xf numFmtId="0" fontId="1" fillId="0" borderId="2" xfId="0" applyFont="1" applyBorder="1" applyAlignment="1">
      <alignment horizontal="center"/>
    </xf>
    <xf numFmtId="0" fontId="0" fillId="2" borderId="5" xfId="0" applyFill="1" applyBorder="1"/>
    <xf numFmtId="0" fontId="3" fillId="0" borderId="0" xfId="0" applyFont="1"/>
    <xf numFmtId="0" fontId="4" fillId="0" borderId="0" xfId="0" applyFont="1"/>
    <xf numFmtId="0" fontId="1" fillId="6" borderId="0" xfId="0" applyFont="1" applyFill="1"/>
    <xf numFmtId="0" fontId="1" fillId="4" borderId="0" xfId="0" applyFont="1" applyFill="1"/>
    <xf numFmtId="0" fontId="5" fillId="5" borderId="0" xfId="0" applyFont="1" applyFill="1"/>
    <xf numFmtId="0" fontId="1" fillId="5" borderId="0" xfId="0" applyFont="1" applyFill="1"/>
    <xf numFmtId="0" fontId="0" fillId="0" borderId="0" xfId="0" applyBorder="1"/>
    <xf numFmtId="0" fontId="0" fillId="0" borderId="10" xfId="0" applyBorder="1"/>
    <xf numFmtId="0" fontId="1" fillId="0" borderId="11" xfId="0" applyFont="1" applyBorder="1"/>
    <xf numFmtId="0" fontId="1" fillId="6" borderId="12" xfId="0" applyFont="1" applyFill="1" applyBorder="1"/>
    <xf numFmtId="0" fontId="1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2" xfId="0" applyFont="1" applyBorder="1"/>
    <xf numFmtId="0" fontId="1" fillId="3" borderId="5" xfId="0" applyFont="1" applyFill="1" applyBorder="1"/>
    <xf numFmtId="0" fontId="0" fillId="0" borderId="18" xfId="0" applyBorder="1"/>
    <xf numFmtId="0" fontId="1" fillId="0" borderId="9" xfId="0" applyFont="1" applyBorder="1"/>
    <xf numFmtId="0" fontId="0" fillId="2" borderId="0" xfId="0" applyFill="1"/>
    <xf numFmtId="0" fontId="0" fillId="7" borderId="1" xfId="0" applyFill="1" applyBorder="1"/>
    <xf numFmtId="0" fontId="0" fillId="7" borderId="0" xfId="0" applyFill="1"/>
    <xf numFmtId="0" fontId="0" fillId="8" borderId="0" xfId="0" applyFill="1"/>
    <xf numFmtId="0" fontId="0" fillId="0" borderId="19" xfId="0" applyBorder="1"/>
    <xf numFmtId="0" fontId="0" fillId="6" borderId="15" xfId="0" applyFill="1" applyBorder="1"/>
    <xf numFmtId="0" fontId="6" fillId="6" borderId="20" xfId="0" applyFont="1" applyFill="1" applyBorder="1" applyAlignment="1">
      <alignment horizontal="center"/>
    </xf>
    <xf numFmtId="0" fontId="1" fillId="6" borderId="21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F16" sqref="F16"/>
    </sheetView>
  </sheetViews>
  <sheetFormatPr defaultRowHeight="15" x14ac:dyDescent="0.25"/>
  <cols>
    <col min="1" max="1" width="42" customWidth="1"/>
    <col min="2" max="2" width="15.85546875" customWidth="1"/>
    <col min="3" max="3" width="14.140625" customWidth="1"/>
    <col min="4" max="4" width="38.28515625" customWidth="1"/>
  </cols>
  <sheetData>
    <row r="1" spans="1:11" s="2" customFormat="1" ht="15.75" thickBot="1" x14ac:dyDescent="0.3">
      <c r="A1" s="16" t="s">
        <v>22</v>
      </c>
      <c r="B1" s="3" t="s">
        <v>21</v>
      </c>
      <c r="C1" s="3" t="s">
        <v>0</v>
      </c>
      <c r="D1" s="3" t="s">
        <v>29</v>
      </c>
      <c r="E1" s="40" t="s">
        <v>27</v>
      </c>
    </row>
    <row r="2" spans="1:11" ht="15.75" thickBot="1" x14ac:dyDescent="0.3">
      <c r="A2" s="38" t="s">
        <v>23</v>
      </c>
      <c r="B2" s="37"/>
      <c r="C2" s="5"/>
      <c r="D2" s="10"/>
      <c r="E2" s="41" t="s">
        <v>28</v>
      </c>
    </row>
    <row r="3" spans="1:11" ht="18.75" x14ac:dyDescent="0.3">
      <c r="A3" s="4" t="s">
        <v>2</v>
      </c>
      <c r="B3" s="6">
        <v>1373</v>
      </c>
      <c r="C3" s="6">
        <v>37.9</v>
      </c>
      <c r="D3" s="15">
        <f>SUM(B3*C3)</f>
        <v>52036.7</v>
      </c>
      <c r="E3" s="39"/>
    </row>
    <row r="4" spans="1:11" x14ac:dyDescent="0.25">
      <c r="A4" s="1" t="s">
        <v>14</v>
      </c>
      <c r="B4" s="9">
        <v>15</v>
      </c>
      <c r="C4" s="9">
        <v>-14</v>
      </c>
      <c r="D4" s="15">
        <f>SUM(B4*C4)</f>
        <v>-210</v>
      </c>
    </row>
    <row r="5" spans="1:11" x14ac:dyDescent="0.25">
      <c r="A5" t="s">
        <v>9</v>
      </c>
      <c r="B5" s="7">
        <v>0</v>
      </c>
      <c r="C5" s="9">
        <v>40</v>
      </c>
      <c r="D5" s="11">
        <f>SUM(B5*C5)</f>
        <v>0</v>
      </c>
      <c r="E5">
        <f>B5</f>
        <v>0</v>
      </c>
    </row>
    <row r="6" spans="1:11" x14ac:dyDescent="0.25">
      <c r="B6" s="7"/>
      <c r="C6" s="7"/>
      <c r="D6" s="11"/>
    </row>
    <row r="7" spans="1:11" x14ac:dyDescent="0.25">
      <c r="A7" t="s">
        <v>11</v>
      </c>
      <c r="B7" s="17">
        <v>0</v>
      </c>
      <c r="C7" s="9">
        <v>73</v>
      </c>
      <c r="D7" s="11">
        <f>SUM(B7*C7)</f>
        <v>0</v>
      </c>
      <c r="E7">
        <f>B7</f>
        <v>0</v>
      </c>
    </row>
    <row r="8" spans="1:11" x14ac:dyDescent="0.25">
      <c r="B8" s="7"/>
      <c r="C8" s="7"/>
      <c r="D8" s="11"/>
    </row>
    <row r="9" spans="1:11" x14ac:dyDescent="0.25">
      <c r="A9" t="s">
        <v>12</v>
      </c>
      <c r="B9" s="17"/>
      <c r="C9" s="12"/>
      <c r="D9" s="11"/>
    </row>
    <row r="10" spans="1:11" ht="15.75" thickBot="1" x14ac:dyDescent="0.3">
      <c r="A10" t="s">
        <v>13</v>
      </c>
      <c r="B10" s="7">
        <v>0</v>
      </c>
      <c r="C10" s="9">
        <v>95</v>
      </c>
      <c r="D10" s="11">
        <f>SUM(B10*C10)</f>
        <v>0</v>
      </c>
      <c r="E10">
        <f>B10</f>
        <v>0</v>
      </c>
    </row>
    <row r="11" spans="1:11" x14ac:dyDescent="0.25">
      <c r="A11" s="25" t="s">
        <v>6</v>
      </c>
      <c r="B11" s="30"/>
      <c r="C11" s="10"/>
      <c r="D11" s="33"/>
    </row>
    <row r="12" spans="1:11" ht="15.75" thickBot="1" x14ac:dyDescent="0.3">
      <c r="A12" s="29" t="s">
        <v>15</v>
      </c>
      <c r="B12" s="32">
        <f>SUM(B3:B10)</f>
        <v>1388</v>
      </c>
      <c r="C12" s="13"/>
      <c r="D12" s="34">
        <f>SUM(D3:D10)</f>
        <v>51826.7</v>
      </c>
    </row>
    <row r="13" spans="1:11" x14ac:dyDescent="0.25">
      <c r="A13" t="s">
        <v>8</v>
      </c>
      <c r="B13" s="7"/>
      <c r="C13" s="7"/>
      <c r="D13" s="11"/>
      <c r="K13" s="24"/>
    </row>
    <row r="14" spans="1:11" x14ac:dyDescent="0.25">
      <c r="A14" t="s">
        <v>31</v>
      </c>
      <c r="B14" s="9">
        <f>SUM(A15*6)</f>
        <v>222</v>
      </c>
      <c r="C14" s="9">
        <v>48</v>
      </c>
      <c r="D14" s="11">
        <f>SUM(B14*C14)</f>
        <v>10656</v>
      </c>
      <c r="E14">
        <f>B14</f>
        <v>222</v>
      </c>
    </row>
    <row r="15" spans="1:11" ht="15.75" thickBot="1" x14ac:dyDescent="0.3">
      <c r="A15" s="42">
        <v>37</v>
      </c>
      <c r="B15" s="8"/>
      <c r="C15" s="8"/>
      <c r="D15" s="13"/>
    </row>
    <row r="16" spans="1:11" x14ac:dyDescent="0.25">
      <c r="A16" s="28" t="s">
        <v>16</v>
      </c>
      <c r="B16" s="24"/>
      <c r="C16" s="7"/>
      <c r="D16" s="10"/>
      <c r="E16" s="24"/>
    </row>
    <row r="17" spans="1:9" ht="15.75" thickBot="1" x14ac:dyDescent="0.3">
      <c r="A17" s="35" t="s">
        <v>17</v>
      </c>
      <c r="B17" s="2">
        <f>SUM(B12:B16)</f>
        <v>1610</v>
      </c>
      <c r="C17" s="8"/>
      <c r="D17" s="13">
        <f>SUM(D12+D14)</f>
        <v>62482.7</v>
      </c>
    </row>
    <row r="18" spans="1:9" x14ac:dyDescent="0.25">
      <c r="B18" s="7"/>
      <c r="C18" s="7"/>
      <c r="D18" s="11"/>
      <c r="I18" s="24"/>
    </row>
    <row r="19" spans="1:9" x14ac:dyDescent="0.25">
      <c r="A19" t="s">
        <v>19</v>
      </c>
      <c r="B19" s="9">
        <v>-12</v>
      </c>
      <c r="C19" s="9">
        <v>48</v>
      </c>
      <c r="D19" s="14">
        <f>SUM(B19*C19)</f>
        <v>-576</v>
      </c>
      <c r="E19" s="43">
        <f>B19</f>
        <v>-12</v>
      </c>
    </row>
    <row r="20" spans="1:9" ht="15.75" thickBot="1" x14ac:dyDescent="0.3">
      <c r="A20" t="s">
        <v>18</v>
      </c>
      <c r="B20" s="8"/>
      <c r="C20" s="8"/>
      <c r="D20" s="13"/>
      <c r="E20">
        <f>SUM(E5:E19)</f>
        <v>210</v>
      </c>
    </row>
    <row r="21" spans="1:9" x14ac:dyDescent="0.25">
      <c r="A21" s="25"/>
      <c r="B21" s="30"/>
      <c r="C21" s="7"/>
      <c r="D21" s="11">
        <f>SUM(D17-(-D19))</f>
        <v>61906.7</v>
      </c>
    </row>
    <row r="22" spans="1:9" x14ac:dyDescent="0.25">
      <c r="A22" s="26" t="s">
        <v>3</v>
      </c>
      <c r="B22" s="31">
        <f>SUM(B17-(-B19))</f>
        <v>1598</v>
      </c>
      <c r="C22" s="7"/>
      <c r="D22" s="11" t="s">
        <v>10</v>
      </c>
    </row>
    <row r="23" spans="1:9" ht="15.75" thickBot="1" x14ac:dyDescent="0.3">
      <c r="A23" s="27" t="s">
        <v>32</v>
      </c>
      <c r="B23" s="44">
        <f>SUM(D21/B22)</f>
        <v>38.740112640801001</v>
      </c>
      <c r="C23" s="8"/>
      <c r="D23" s="13"/>
    </row>
    <row r="24" spans="1:9" x14ac:dyDescent="0.25">
      <c r="A24" t="s">
        <v>30</v>
      </c>
      <c r="B24" s="5"/>
      <c r="C24" s="5"/>
      <c r="D24" s="10"/>
    </row>
    <row r="25" spans="1:9" x14ac:dyDescent="0.25">
      <c r="A25">
        <f>SUM(A15/6)</f>
        <v>6.166666666666667</v>
      </c>
      <c r="B25" s="36">
        <f>SUM(A25*6)</f>
        <v>37</v>
      </c>
      <c r="C25" s="6">
        <v>48</v>
      </c>
      <c r="D25" s="15">
        <f>SUM(B25*C25)</f>
        <v>1776</v>
      </c>
    </row>
    <row r="26" spans="1:9" ht="15.75" thickBot="1" x14ac:dyDescent="0.3">
      <c r="A26" t="s">
        <v>20</v>
      </c>
      <c r="B26" s="8"/>
      <c r="C26" s="8"/>
      <c r="D26" s="13"/>
    </row>
    <row r="27" spans="1:9" x14ac:dyDescent="0.25">
      <c r="A27" s="28" t="s">
        <v>5</v>
      </c>
      <c r="B27" s="24">
        <f>SUM(B22-B25)</f>
        <v>1561</v>
      </c>
      <c r="C27" s="7"/>
      <c r="D27" s="11">
        <f>SUM(D21-D25)</f>
        <v>60130.7</v>
      </c>
    </row>
    <row r="28" spans="1:9" ht="15.75" thickBot="1" x14ac:dyDescent="0.3">
      <c r="A28" s="29" t="s">
        <v>4</v>
      </c>
      <c r="B28" s="2">
        <v>0</v>
      </c>
      <c r="C28" s="8"/>
      <c r="D28" s="13" t="s">
        <v>10</v>
      </c>
      <c r="E28" t="s">
        <v>7</v>
      </c>
    </row>
    <row r="29" spans="1:9" ht="15.75" thickBot="1" x14ac:dyDescent="0.3">
      <c r="A29" s="45" t="s">
        <v>34</v>
      </c>
      <c r="B29" s="46">
        <f>SUM(D27/B27)</f>
        <v>38.520627802690584</v>
      </c>
      <c r="C29" s="20"/>
    </row>
    <row r="30" spans="1:9" x14ac:dyDescent="0.25">
      <c r="A30" s="47" t="s">
        <v>36</v>
      </c>
      <c r="B30" s="48" t="s">
        <v>37</v>
      </c>
      <c r="C30" s="49"/>
      <c r="D30" s="50"/>
    </row>
    <row r="31" spans="1:9" x14ac:dyDescent="0.25">
      <c r="A31" s="22" t="s">
        <v>24</v>
      </c>
      <c r="B31" s="23"/>
      <c r="D31" s="19" t="s">
        <v>33</v>
      </c>
    </row>
    <row r="32" spans="1:9" x14ac:dyDescent="0.25">
      <c r="A32" s="23" t="s">
        <v>25</v>
      </c>
      <c r="B32" s="23"/>
      <c r="D32" s="18" t="s">
        <v>1</v>
      </c>
    </row>
    <row r="33" spans="1:4" x14ac:dyDescent="0.25">
      <c r="A33" s="23" t="s">
        <v>26</v>
      </c>
      <c r="B33" s="23"/>
      <c r="C33" s="21" t="s">
        <v>35</v>
      </c>
      <c r="D33" s="21"/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9" sqref="F39:G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CG CALCULATION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Felix Van Campenhout</dc:creator>
  <cp:lastModifiedBy>Cecilia Van Campenhout</cp:lastModifiedBy>
  <cp:lastPrinted>2021-08-19T19:43:38Z</cp:lastPrinted>
  <dcterms:created xsi:type="dcterms:W3CDTF">2017-03-02T21:04:29Z</dcterms:created>
  <dcterms:modified xsi:type="dcterms:W3CDTF">2021-08-19T19:48:02Z</dcterms:modified>
</cp:coreProperties>
</file>